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Grants\ATE\Approved\CT-MERGES\C-TEACH Academy\Lab Activity List\"/>
    </mc:Choice>
  </mc:AlternateContent>
  <xr:revisionPtr revIDLastSave="0" documentId="13_ncr:1_{63DD4895-EA1A-4056-9D2B-4FDCC1613041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41" i="1" l="1"/>
  <c r="A40" i="1"/>
  <c r="F29" i="1"/>
  <c r="D29" i="1"/>
  <c r="C31" i="1"/>
  <c r="C30" i="1"/>
  <c r="C29" i="1"/>
  <c r="B29" i="1"/>
  <c r="A33" i="1"/>
  <c r="A32" i="1"/>
  <c r="D21" i="1"/>
  <c r="C21" i="1"/>
  <c r="B21" i="1"/>
  <c r="A17" i="1"/>
  <c r="A16" i="1"/>
  <c r="A25" i="1"/>
  <c r="A24" i="1"/>
  <c r="D13" i="1"/>
  <c r="C13" i="1"/>
  <c r="B13" i="1" l="1"/>
  <c r="B38" i="1" l="1"/>
  <c r="B39" i="1"/>
  <c r="C39" i="1" s="1"/>
  <c r="D39" i="1" s="1"/>
  <c r="B37" i="1"/>
  <c r="B30" i="1"/>
  <c r="D30" i="1" s="1"/>
  <c r="B31" i="1"/>
  <c r="D31" i="1" s="1"/>
  <c r="B22" i="1"/>
  <c r="C22" i="1" s="1"/>
  <c r="B23" i="1"/>
  <c r="C23" i="1" s="1"/>
  <c r="B14" i="1"/>
  <c r="C14" i="1" s="1"/>
  <c r="D14" i="1" s="1"/>
  <c r="F13" i="1" s="1"/>
  <c r="B15" i="1"/>
  <c r="C15" i="1" s="1"/>
  <c r="D15" i="1" s="1"/>
  <c r="C38" i="1" l="1"/>
  <c r="D38" i="1" s="1"/>
  <c r="C37" i="1"/>
  <c r="D22" i="1"/>
  <c r="D23" i="1"/>
  <c r="F21" i="1" l="1"/>
  <c r="D37" i="1"/>
  <c r="F37" i="1" l="1"/>
</calcChain>
</file>

<file path=xl/sharedStrings.xml><?xml version="1.0" encoding="utf-8"?>
<sst xmlns="http://schemas.openxmlformats.org/spreadsheetml/2006/main" count="41" uniqueCount="33">
  <si>
    <t>Laboratory Check Sheet</t>
  </si>
  <si>
    <t xml:space="preserve">Pipetting 5.00 mL </t>
  </si>
  <si>
    <t>Pipetting 10.00 mL</t>
  </si>
  <si>
    <t>Pipetting 25.00 mL</t>
  </si>
  <si>
    <t>Pipetting 0.700 mL</t>
  </si>
  <si>
    <t>Weight (g)</t>
  </si>
  <si>
    <t>Theory (g)</t>
  </si>
  <si>
    <t>g/mL</t>
  </si>
  <si>
    <t>STDEV</t>
  </si>
  <si>
    <t>Error (g)</t>
  </si>
  <si>
    <t>Error (mL)</t>
  </si>
  <si>
    <t>Average</t>
  </si>
  <si>
    <t xml:space="preserve">Average </t>
  </si>
  <si>
    <t>Tolerance</t>
  </si>
  <si>
    <t xml:space="preserve">Making Solutions Via Vol. Pipette </t>
  </si>
  <si>
    <t>[x]</t>
  </si>
  <si>
    <t>ABS</t>
  </si>
  <si>
    <t xml:space="preserve">Tolerance:  +/- the expected volume as stamped on the glassware.  </t>
  </si>
  <si>
    <t>&lt;=  Density of Water (be sure to use the correct value, based on the temperature when measurements were performed)</t>
  </si>
  <si>
    <t xml:space="preserve">NAME:  </t>
  </si>
  <si>
    <r>
      <t>STDEV:  Repeat deliveries should be close!  If not, you are not providing "precise" measurements.  Need "</t>
    </r>
    <r>
      <rPr>
        <b/>
        <sz val="11"/>
        <color rgb="FF007E39"/>
        <rFont val="Calibri"/>
        <family val="2"/>
        <scheme val="minor"/>
      </rPr>
      <t>GREEN</t>
    </r>
    <r>
      <rPr>
        <b/>
        <sz val="11"/>
        <color theme="1"/>
        <rFont val="Calibri"/>
        <family val="2"/>
        <scheme val="minor"/>
      </rPr>
      <t>".</t>
    </r>
  </si>
  <si>
    <r>
      <t>Tolerance:  If box is "red", you are not pipetting the correct amount based on the stamped volume.  Need "</t>
    </r>
    <r>
      <rPr>
        <b/>
        <sz val="11"/>
        <color theme="3" tint="0.39997558519241921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>"</t>
    </r>
  </si>
  <si>
    <t>Class A Volumetric Pipettes should have 0.01 tolerance or less</t>
  </si>
  <si>
    <t>Class A Volumetric Pipettes should have  0.02 tolerance or less</t>
  </si>
  <si>
    <t>Class A Volumetric Pipettes should have 0.03 tolerance or less</t>
  </si>
  <si>
    <r>
      <rPr>
        <b/>
        <i/>
        <sz val="11"/>
        <color theme="1"/>
        <rFont val="Calibri"/>
        <family val="2"/>
        <scheme val="minor"/>
      </rPr>
      <t>Directions on Using This Spreadsheet Template</t>
    </r>
    <r>
      <rPr>
        <i/>
        <sz val="11"/>
        <color theme="1"/>
        <rFont val="Calibri"/>
        <family val="2"/>
        <scheme val="minor"/>
      </rPr>
      <t xml:space="preserve">: </t>
    </r>
  </si>
  <si>
    <t xml:space="preserve">For Part A:  You will only need to enter your actual masses obtained from the laboratory experiment (boxes highlighted in beige).  Excel will calculate everything else.  </t>
  </si>
  <si>
    <t xml:space="preserve">For Part B:  You will only need to enter your concentration and ABS values from the UV-Vis instrument (boxes highlighted in beige).  Excel will generate a calibration curve. </t>
  </si>
  <si>
    <t>Class A Volumetric Pipettes should have 0.02 tolerance or less</t>
  </si>
  <si>
    <t>Note:  Regression coefficient (R2) should be a 0.99 or greater.  If it is not, one or more of your standards are prepared incorrectly.  Remake and try again!</t>
  </si>
  <si>
    <t>C-TEACH Academy:  Volumetric Pipettes</t>
  </si>
  <si>
    <t xml:space="preserve">This activity has been developed with support from the "Increasing Student Enrollment, Education, and Employment in Chemical Technology" grant (NSF Award 1956274).  </t>
  </si>
  <si>
    <t>C-TEACH Academy:  Bridging High School, College, and Industry; Cape Fear Community College - Tracy Holbrook, Program Director of Chemical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</si>
</sst>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7E3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1" xfId="0" applyFont="1" applyBorder="1"/>
    <xf numFmtId="0" fontId="0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11" fillId="3" borderId="0" xfId="0" applyFont="1" applyFill="1"/>
    <xf numFmtId="0" fontId="0" fillId="3" borderId="0" xfId="0" applyFill="1"/>
    <xf numFmtId="0" fontId="11" fillId="3" borderId="1" xfId="0" applyFont="1" applyFill="1" applyBorder="1"/>
    <xf numFmtId="0" fontId="0" fillId="3" borderId="1" xfId="0" applyFill="1" applyBorder="1"/>
    <xf numFmtId="165" fontId="0" fillId="2" borderId="3" xfId="0" applyNumberForma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Normal" xfId="0" builtinId="0"/>
  </cellStyles>
  <dxfs count="8"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Calibration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131478942544255"/>
                  <c:y val="-9.809523809523809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Sheet1!$M$14:$M$19</c:f>
              <c:numCache>
                <c:formatCode>General</c:formatCode>
                <c:ptCount val="6"/>
                <c:pt idx="0">
                  <c:v>0</c:v>
                </c:pt>
                <c:pt idx="1">
                  <c:v>1.4999999999999999E-2</c:v>
                </c:pt>
                <c:pt idx="2">
                  <c:v>3.5999999999999997E-2</c:v>
                </c:pt>
                <c:pt idx="3">
                  <c:v>0.06</c:v>
                </c:pt>
                <c:pt idx="4">
                  <c:v>0.1125</c:v>
                </c:pt>
                <c:pt idx="5">
                  <c:v>0.15</c:v>
                </c:pt>
              </c:numCache>
            </c:numRef>
          </c:xVal>
          <c:yVal>
            <c:numRef>
              <c:f>Sheet1!$N$14:$N$19</c:f>
              <c:numCache>
                <c:formatCode>General</c:formatCode>
                <c:ptCount val="6"/>
                <c:pt idx="0">
                  <c:v>0</c:v>
                </c:pt>
                <c:pt idx="1">
                  <c:v>3.2000000000000001E-2</c:v>
                </c:pt>
                <c:pt idx="2">
                  <c:v>8.2000000000000003E-2</c:v>
                </c:pt>
                <c:pt idx="3">
                  <c:v>0.184</c:v>
                </c:pt>
                <c:pt idx="4">
                  <c:v>0.25800000000000001</c:v>
                </c:pt>
                <c:pt idx="5">
                  <c:v>0.312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C-4203-8415-087AB3D5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90176"/>
        <c:axId val="558893504"/>
      </c:scatterChart>
      <c:valAx>
        <c:axId val="55889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93504"/>
        <c:crosses val="autoZero"/>
        <c:crossBetween val="midCat"/>
      </c:valAx>
      <c:valAx>
        <c:axId val="55889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90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</xdr:colOff>
      <xdr:row>20</xdr:row>
      <xdr:rowOff>9525</xdr:rowOff>
    </xdr:from>
    <xdr:to>
      <xdr:col>19</xdr:col>
      <xdr:colOff>590550</xdr:colOff>
      <xdr:row>41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158750</xdr:colOff>
      <xdr:row>42</xdr:row>
      <xdr:rowOff>59531</xdr:rowOff>
    </xdr:from>
    <xdr:to>
      <xdr:col>1</xdr:col>
      <xdr:colOff>815975</xdr:colOff>
      <xdr:row>45</xdr:row>
      <xdr:rowOff>145256</xdr:rowOff>
    </xdr:to>
    <xdr:pic>
      <xdr:nvPicPr>
        <xdr:cNvPr id="6" name="Picture 5" descr="NSF Logo">
          <a:extLst>
            <a:ext uri="{FF2B5EF4-FFF2-40B4-BE49-F238E27FC236}">
              <a16:creationId xmlns:a16="http://schemas.microsoft.com/office/drawing/2014/main" id="{34C03654-4B69-4DA0-9D52-0ABDEB9151D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938" y="8131969"/>
          <a:ext cx="6572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zoomScale="70" zoomScaleNormal="70" workbookViewId="0">
      <selection activeCell="E31" sqref="E31"/>
    </sheetView>
  </sheetViews>
  <sheetFormatPr defaultRowHeight="15" x14ac:dyDescent="0.25"/>
  <cols>
    <col min="1" max="1" width="11.140625" customWidth="1"/>
    <col min="2" max="2" width="13.28515625" customWidth="1"/>
    <col min="3" max="3" width="13.7109375" customWidth="1"/>
    <col min="4" max="4" width="16.28515625" customWidth="1"/>
    <col min="5" max="5" width="12.42578125" customWidth="1"/>
    <col min="6" max="6" width="12" customWidth="1"/>
    <col min="19" max="19" width="20" customWidth="1"/>
  </cols>
  <sheetData>
    <row r="1" spans="1:19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45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45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47" t="s">
        <v>27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6" spans="1:19" ht="18.75" x14ac:dyDescent="0.3">
      <c r="A6" s="1" t="s">
        <v>30</v>
      </c>
      <c r="E6" s="20" t="s">
        <v>19</v>
      </c>
      <c r="F6" s="32"/>
      <c r="G6" s="32"/>
      <c r="I6" s="22" t="s">
        <v>21</v>
      </c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x14ac:dyDescent="0.25">
      <c r="I7" s="22" t="s">
        <v>20</v>
      </c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t="s">
        <v>0</v>
      </c>
    </row>
    <row r="9" spans="1:19" x14ac:dyDescent="0.25">
      <c r="A9" s="12" t="s">
        <v>17</v>
      </c>
      <c r="F9" s="49">
        <v>0.99758000000000002</v>
      </c>
      <c r="G9" s="19" t="s">
        <v>7</v>
      </c>
      <c r="I9" s="50" t="s">
        <v>18</v>
      </c>
      <c r="J9" s="51"/>
      <c r="K9" s="51"/>
      <c r="L9" s="51"/>
      <c r="M9" s="51"/>
      <c r="N9" s="51"/>
      <c r="O9" s="51"/>
      <c r="P9" s="51"/>
      <c r="Q9" s="51"/>
      <c r="R9" s="51"/>
      <c r="S9" s="51"/>
    </row>
    <row r="11" spans="1:19" x14ac:dyDescent="0.25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L11" s="3" t="s">
        <v>14</v>
      </c>
      <c r="M11" s="3"/>
      <c r="N11" s="3"/>
      <c r="O11" s="3"/>
      <c r="P11" s="3"/>
      <c r="Q11" s="3"/>
      <c r="R11" s="3"/>
      <c r="S11" s="3"/>
    </row>
    <row r="12" spans="1:19" x14ac:dyDescent="0.25">
      <c r="A12" s="7" t="s">
        <v>5</v>
      </c>
      <c r="B12" s="7" t="s">
        <v>6</v>
      </c>
      <c r="C12" s="7" t="s">
        <v>9</v>
      </c>
      <c r="D12" s="7" t="s">
        <v>10</v>
      </c>
      <c r="E12" s="7"/>
      <c r="F12" s="7" t="s">
        <v>13</v>
      </c>
      <c r="G12" s="5"/>
      <c r="H12" s="25" t="s">
        <v>22</v>
      </c>
      <c r="I12" s="25"/>
      <c r="J12" s="25"/>
    </row>
    <row r="13" spans="1:19" ht="15.75" thickBot="1" x14ac:dyDescent="0.3">
      <c r="A13" s="30">
        <v>4.9800000000000004</v>
      </c>
      <c r="B13" s="16">
        <f>5*$F$9</f>
        <v>4.9878999999999998</v>
      </c>
      <c r="C13" s="16">
        <f>ABS(B13-A13)</f>
        <v>7.899999999999352E-3</v>
      </c>
      <c r="D13" s="16">
        <f>C13/$F$9</f>
        <v>7.9191643777936117E-3</v>
      </c>
      <c r="E13" s="6"/>
      <c r="F13" s="16">
        <f>AVERAGE(D13:D15)</f>
        <v>5.3128571142161893E-3</v>
      </c>
      <c r="G13" s="5"/>
      <c r="H13" s="25"/>
      <c r="I13" s="25"/>
      <c r="J13" s="25"/>
      <c r="M13" s="13" t="s">
        <v>15</v>
      </c>
      <c r="N13" s="13" t="s">
        <v>16</v>
      </c>
    </row>
    <row r="14" spans="1:19" x14ac:dyDescent="0.25">
      <c r="A14" s="30">
        <v>4.9829999999999997</v>
      </c>
      <c r="B14" s="16">
        <f>5*$F$9</f>
        <v>4.9878999999999998</v>
      </c>
      <c r="C14" s="16">
        <f t="shared" ref="C14:C39" si="0">ABS(B14-A14)</f>
        <v>4.9000000000001265E-3</v>
      </c>
      <c r="D14" s="16">
        <f>C14/$F$9</f>
        <v>4.9118867659737825E-3</v>
      </c>
      <c r="E14" s="5"/>
      <c r="F14" s="6"/>
      <c r="G14" s="5"/>
      <c r="H14" s="25"/>
      <c r="I14" s="25"/>
      <c r="J14" s="25"/>
      <c r="M14" s="34">
        <v>0</v>
      </c>
      <c r="N14" s="34">
        <v>0</v>
      </c>
      <c r="P14" s="36" t="s">
        <v>29</v>
      </c>
      <c r="Q14" s="37"/>
      <c r="R14" s="37"/>
      <c r="S14" s="38"/>
    </row>
    <row r="15" spans="1:19" x14ac:dyDescent="0.25">
      <c r="A15" s="30">
        <v>4.9909999999999997</v>
      </c>
      <c r="B15" s="16">
        <f>5*$F$9</f>
        <v>4.9878999999999998</v>
      </c>
      <c r="C15" s="16">
        <f t="shared" si="0"/>
        <v>3.0999999999998806E-3</v>
      </c>
      <c r="D15" s="16">
        <f>C15/$F$9</f>
        <v>3.1075201988811731E-3</v>
      </c>
      <c r="E15" s="26"/>
      <c r="F15" s="26"/>
      <c r="G15" s="5"/>
      <c r="H15" s="25"/>
      <c r="I15" s="25"/>
      <c r="J15" s="25"/>
      <c r="M15" s="34">
        <v>1.4999999999999999E-2</v>
      </c>
      <c r="N15" s="34">
        <v>3.2000000000000001E-2</v>
      </c>
      <c r="P15" s="39"/>
      <c r="Q15" s="35"/>
      <c r="R15" s="35"/>
      <c r="S15" s="40"/>
    </row>
    <row r="16" spans="1:19" x14ac:dyDescent="0.25">
      <c r="A16" s="14">
        <f>AVERAGE(A13:A15)</f>
        <v>4.9846666666666666</v>
      </c>
      <c r="B16" s="15" t="s">
        <v>11</v>
      </c>
      <c r="C16" s="23"/>
      <c r="D16" s="24"/>
      <c r="G16" s="5"/>
      <c r="H16" s="25"/>
      <c r="I16" s="25"/>
      <c r="J16" s="25"/>
      <c r="M16" s="34">
        <v>3.5999999999999997E-2</v>
      </c>
      <c r="N16" s="34">
        <v>8.2000000000000003E-2</v>
      </c>
      <c r="P16" s="39"/>
      <c r="Q16" s="35"/>
      <c r="R16" s="35"/>
      <c r="S16" s="40"/>
    </row>
    <row r="17" spans="1:19" x14ac:dyDescent="0.25">
      <c r="A17" s="16">
        <f>STDEV(A13:A15)</f>
        <v>5.6862407030770128E-3</v>
      </c>
      <c r="B17" s="17" t="s">
        <v>8</v>
      </c>
      <c r="C17" s="21"/>
      <c r="D17" s="21"/>
      <c r="E17" s="5"/>
      <c r="F17" s="5"/>
      <c r="G17" s="5"/>
      <c r="H17" s="25"/>
      <c r="I17" s="25"/>
      <c r="J17" s="25"/>
      <c r="M17" s="34">
        <v>0.06</v>
      </c>
      <c r="N17" s="34">
        <v>0.184</v>
      </c>
      <c r="P17" s="39"/>
      <c r="Q17" s="35"/>
      <c r="R17" s="35"/>
      <c r="S17" s="40"/>
    </row>
    <row r="18" spans="1:19" ht="15.75" thickBot="1" x14ac:dyDescent="0.3">
      <c r="A18" s="2"/>
      <c r="B18" s="2"/>
      <c r="C18" s="6"/>
      <c r="M18" s="44">
        <v>0.1125</v>
      </c>
      <c r="N18" s="44">
        <v>0.25800000000000001</v>
      </c>
      <c r="P18" s="41"/>
      <c r="Q18" s="42"/>
      <c r="R18" s="42"/>
      <c r="S18" s="43"/>
    </row>
    <row r="19" spans="1:19" x14ac:dyDescent="0.25">
      <c r="A19" s="2"/>
      <c r="B19" s="2"/>
      <c r="C19" s="6"/>
      <c r="M19" s="34">
        <v>0.15</v>
      </c>
      <c r="N19" s="34">
        <v>0.312</v>
      </c>
    </row>
    <row r="20" spans="1:19" x14ac:dyDescent="0.25">
      <c r="A20" s="3" t="s">
        <v>2</v>
      </c>
      <c r="B20" s="9"/>
      <c r="C20" s="10"/>
      <c r="D20" s="9"/>
      <c r="E20" s="11"/>
      <c r="F20" s="11" t="s">
        <v>13</v>
      </c>
      <c r="G20" s="9"/>
      <c r="H20" s="9"/>
      <c r="I20" s="9"/>
      <c r="J20" s="9"/>
    </row>
    <row r="21" spans="1:19" x14ac:dyDescent="0.25">
      <c r="A21" s="30">
        <v>9.9640000000000004</v>
      </c>
      <c r="B21" s="16">
        <f>10*$F$9</f>
        <v>9.9757999999999996</v>
      </c>
      <c r="C21" s="16">
        <f>ABS(B21-A21)</f>
        <v>1.1799999999999145E-2</v>
      </c>
      <c r="D21" s="16">
        <f>C21/$F$9</f>
        <v>1.1828625273160191E-2</v>
      </c>
      <c r="E21" s="6"/>
      <c r="F21" s="16">
        <f>AVERAGE(D21:D23)</f>
        <v>3.22112846421665E-2</v>
      </c>
      <c r="H21" s="25" t="s">
        <v>23</v>
      </c>
      <c r="I21" s="25"/>
      <c r="J21" s="25"/>
    </row>
    <row r="22" spans="1:19" x14ac:dyDescent="0.25">
      <c r="A22" s="30">
        <v>9.9440000000000008</v>
      </c>
      <c r="B22" s="16">
        <f>10*$F$9</f>
        <v>9.9757999999999996</v>
      </c>
      <c r="C22" s="16">
        <f t="shared" si="0"/>
        <v>3.1799999999998718E-2</v>
      </c>
      <c r="D22" s="16">
        <f>C22/$F$9</f>
        <v>3.1877142685297136E-2</v>
      </c>
      <c r="E22" s="5"/>
      <c r="F22" s="5"/>
      <c r="H22" s="25"/>
      <c r="I22" s="25"/>
      <c r="J22" s="25"/>
    </row>
    <row r="23" spans="1:19" x14ac:dyDescent="0.25">
      <c r="A23" s="30">
        <v>9.923</v>
      </c>
      <c r="B23" s="16">
        <f>10*$F$9</f>
        <v>9.9757999999999996</v>
      </c>
      <c r="C23" s="16">
        <f t="shared" si="0"/>
        <v>5.2799999999999514E-2</v>
      </c>
      <c r="D23" s="16">
        <f>C23/$F$9</f>
        <v>5.2928085968042174E-2</v>
      </c>
      <c r="E23" s="28"/>
      <c r="F23" s="26"/>
      <c r="H23" s="25"/>
      <c r="I23" s="25"/>
      <c r="J23" s="25"/>
    </row>
    <row r="24" spans="1:19" x14ac:dyDescent="0.25">
      <c r="A24" s="18">
        <f>AVERAGE(A21:A23)</f>
        <v>9.9436666666666671</v>
      </c>
      <c r="B24" s="15" t="s">
        <v>11</v>
      </c>
      <c r="C24" s="27"/>
      <c r="D24" s="21"/>
      <c r="F24" s="6"/>
      <c r="H24" s="25"/>
      <c r="I24" s="25"/>
      <c r="J24" s="25"/>
    </row>
    <row r="25" spans="1:19" x14ac:dyDescent="0.25">
      <c r="A25" s="16">
        <f>STDEV(A21:A23)</f>
        <v>2.0502032419575898E-2</v>
      </c>
      <c r="B25" s="15" t="s">
        <v>8</v>
      </c>
      <c r="C25" s="21"/>
      <c r="D25" s="21"/>
      <c r="E25" s="5"/>
      <c r="F25" s="5"/>
      <c r="H25" s="25"/>
      <c r="I25" s="25"/>
      <c r="J25" s="25"/>
    </row>
    <row r="26" spans="1:19" x14ac:dyDescent="0.25">
      <c r="C26" s="6"/>
    </row>
    <row r="27" spans="1:19" x14ac:dyDescent="0.25">
      <c r="C27" s="6"/>
    </row>
    <row r="28" spans="1:19" x14ac:dyDescent="0.25">
      <c r="A28" s="3" t="s">
        <v>3</v>
      </c>
      <c r="B28" s="9"/>
      <c r="C28" s="10"/>
      <c r="D28" s="9"/>
      <c r="E28" s="11"/>
      <c r="F28" s="11" t="s">
        <v>13</v>
      </c>
      <c r="G28" s="9"/>
      <c r="H28" s="9"/>
      <c r="I28" s="9"/>
      <c r="J28" s="9"/>
    </row>
    <row r="29" spans="1:19" x14ac:dyDescent="0.25">
      <c r="A29" s="31">
        <v>24.876000000000001</v>
      </c>
      <c r="B29" s="16">
        <f>25*$F$9</f>
        <v>24.939499999999999</v>
      </c>
      <c r="C29" s="16">
        <f>ABS(B29-A29)</f>
        <v>6.3499999999997669E-2</v>
      </c>
      <c r="D29" s="16">
        <f>C29/$F$9</f>
        <v>6.3654042783533815E-2</v>
      </c>
      <c r="F29" s="16">
        <f>AVERAGE(D29:D31)</f>
        <v>0.10642421326276143</v>
      </c>
      <c r="H29" s="25" t="s">
        <v>24</v>
      </c>
      <c r="I29" s="25"/>
      <c r="J29" s="25"/>
    </row>
    <row r="30" spans="1:19" x14ac:dyDescent="0.25">
      <c r="A30" s="31">
        <v>24.806999999999999</v>
      </c>
      <c r="B30" s="16">
        <f>25*$F$9</f>
        <v>24.939499999999999</v>
      </c>
      <c r="C30" s="16">
        <f>ABS(B30-A30)</f>
        <v>0.13250000000000028</v>
      </c>
      <c r="D30" s="16">
        <f>C30/$F$9</f>
        <v>0.13282142785541037</v>
      </c>
      <c r="E30" s="5"/>
      <c r="F30" s="5"/>
      <c r="H30" s="25"/>
      <c r="I30" s="25"/>
      <c r="J30" s="25"/>
    </row>
    <row r="31" spans="1:19" x14ac:dyDescent="0.25">
      <c r="A31" s="31">
        <v>24.817</v>
      </c>
      <c r="B31" s="16">
        <f>25*$F$9</f>
        <v>24.939499999999999</v>
      </c>
      <c r="C31" s="16">
        <f>ABS(B31-A31)</f>
        <v>0.12249999999999872</v>
      </c>
      <c r="D31" s="16">
        <f>C31/$F$9</f>
        <v>0.12279716914934012</v>
      </c>
      <c r="E31" s="26"/>
      <c r="F31" s="26"/>
      <c r="H31" s="25"/>
      <c r="I31" s="25"/>
      <c r="J31" s="25"/>
    </row>
    <row r="32" spans="1:19" x14ac:dyDescent="0.25">
      <c r="A32" s="16">
        <f>AVERAGE(A29:A31)</f>
        <v>24.833333333333332</v>
      </c>
      <c r="B32" s="15" t="s">
        <v>12</v>
      </c>
      <c r="C32" s="27"/>
      <c r="D32" s="21"/>
      <c r="E32" s="26"/>
      <c r="F32" s="29"/>
      <c r="H32" s="25"/>
      <c r="I32" s="25"/>
      <c r="J32" s="25"/>
    </row>
    <row r="33" spans="1:20" x14ac:dyDescent="0.25">
      <c r="A33" s="16">
        <f>STDEV(A29:A31)</f>
        <v>3.728717384481451E-2</v>
      </c>
      <c r="B33" s="17" t="s">
        <v>8</v>
      </c>
      <c r="C33" s="21"/>
      <c r="D33" s="21"/>
      <c r="E33" s="29"/>
      <c r="F33" s="29"/>
      <c r="H33" s="25"/>
      <c r="I33" s="25"/>
      <c r="J33" s="25"/>
    </row>
    <row r="34" spans="1:20" x14ac:dyDescent="0.25">
      <c r="A34" s="8"/>
      <c r="B34" s="6"/>
      <c r="C34" s="6"/>
      <c r="D34" s="6"/>
      <c r="E34" s="5"/>
      <c r="F34" s="5"/>
    </row>
    <row r="35" spans="1:20" x14ac:dyDescent="0.25">
      <c r="C35" s="6"/>
    </row>
    <row r="36" spans="1:20" x14ac:dyDescent="0.25">
      <c r="A36" s="9" t="s">
        <v>4</v>
      </c>
      <c r="B36" s="9"/>
      <c r="C36" s="10"/>
      <c r="D36" s="9"/>
      <c r="E36" s="11"/>
      <c r="F36" s="11" t="s">
        <v>13</v>
      </c>
      <c r="G36" s="9"/>
      <c r="H36" s="9"/>
      <c r="I36" s="9"/>
      <c r="J36" s="9"/>
    </row>
    <row r="37" spans="1:20" x14ac:dyDescent="0.25">
      <c r="A37" s="30">
        <v>0.60399999999999998</v>
      </c>
      <c r="B37" s="16">
        <f>0.7*$F$9</f>
        <v>0.69830599999999998</v>
      </c>
      <c r="C37" s="16">
        <f t="shared" si="0"/>
        <v>9.4306000000000001E-2</v>
      </c>
      <c r="D37" s="16">
        <f>C37/$F$9</f>
        <v>9.4534774153451351E-2</v>
      </c>
      <c r="E37" s="6"/>
      <c r="F37" s="16">
        <f>AVERAGE(D37:D39)</f>
        <v>9.7876193722140917E-2</v>
      </c>
      <c r="H37" s="25" t="s">
        <v>28</v>
      </c>
      <c r="I37" s="25"/>
      <c r="J37" s="25"/>
    </row>
    <row r="38" spans="1:20" x14ac:dyDescent="0.25">
      <c r="A38" s="31">
        <v>0.59899999999999998</v>
      </c>
      <c r="B38" s="16">
        <f>0.7*$F$9</f>
        <v>0.69830599999999998</v>
      </c>
      <c r="C38" s="16">
        <f t="shared" si="0"/>
        <v>9.9306000000000005E-2</v>
      </c>
      <c r="D38" s="16">
        <f>C38/$F$9</f>
        <v>9.9546903506485693E-2</v>
      </c>
      <c r="E38" s="5"/>
      <c r="F38" s="5"/>
      <c r="H38" s="25"/>
      <c r="I38" s="25"/>
      <c r="J38" s="25"/>
    </row>
    <row r="39" spans="1:20" x14ac:dyDescent="0.25">
      <c r="A39" s="31">
        <v>0.59899999999999998</v>
      </c>
      <c r="B39" s="16">
        <f>0.7*$F$9</f>
        <v>0.69830599999999998</v>
      </c>
      <c r="C39" s="16">
        <f t="shared" si="0"/>
        <v>9.9306000000000005E-2</v>
      </c>
      <c r="D39" s="16">
        <f>C39/$F$9</f>
        <v>9.9546903506485693E-2</v>
      </c>
      <c r="E39" s="7"/>
      <c r="H39" s="25"/>
      <c r="I39" s="25"/>
      <c r="J39" s="25"/>
    </row>
    <row r="40" spans="1:20" x14ac:dyDescent="0.25">
      <c r="A40" s="18">
        <f>AVERAGE(A37:A39)</f>
        <v>0.60066666666666657</v>
      </c>
      <c r="B40" s="15" t="s">
        <v>11</v>
      </c>
      <c r="C40" s="27"/>
      <c r="D40" s="21"/>
      <c r="E40" s="21"/>
      <c r="F40" s="21"/>
      <c r="H40" s="25"/>
      <c r="I40" s="25"/>
      <c r="J40" s="25"/>
    </row>
    <row r="41" spans="1:20" x14ac:dyDescent="0.25">
      <c r="A41" s="16">
        <f>STDEV(A37:A39)</f>
        <v>2.8867513459481316E-3</v>
      </c>
      <c r="B41" s="16" t="s">
        <v>8</v>
      </c>
      <c r="C41" s="21"/>
      <c r="D41" s="21"/>
      <c r="E41" s="29"/>
      <c r="F41" s="29"/>
      <c r="H41" s="25"/>
      <c r="I41" s="25"/>
      <c r="J41" s="25"/>
    </row>
    <row r="43" spans="1:20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25">
      <c r="C44" t="s">
        <v>31</v>
      </c>
    </row>
    <row r="45" spans="1:20" x14ac:dyDescent="0.25">
      <c r="C45" t="s">
        <v>32</v>
      </c>
    </row>
  </sheetData>
  <mergeCells count="9">
    <mergeCell ref="F6:G6"/>
    <mergeCell ref="I7:S7"/>
    <mergeCell ref="I6:S6"/>
    <mergeCell ref="P14:S18"/>
    <mergeCell ref="H12:J17"/>
    <mergeCell ref="H21:J25"/>
    <mergeCell ref="H29:J33"/>
    <mergeCell ref="H37:J41"/>
    <mergeCell ref="I9:S9"/>
  </mergeCells>
  <conditionalFormatting sqref="A17">
    <cfRule type="colorScale" priority="18">
      <colorScale>
        <cfvo type="num" val="1.9900000000000001E-2"/>
        <cfvo type="num" val="0.02"/>
        <color rgb="FF00B050"/>
        <color rgb="FFC00000"/>
      </colorScale>
    </cfRule>
    <cfRule type="colorScale" priority="24">
      <colorScale>
        <cfvo type="num" val="2.9000000000000001E-2"/>
        <cfvo type="num" val="0.03"/>
        <color rgb="FF00B050"/>
        <color rgb="FFC00000"/>
      </colorScale>
    </cfRule>
  </conditionalFormatting>
  <conditionalFormatting sqref="E40">
    <cfRule type="colorScale" priority="15">
      <colorScale>
        <cfvo type="num" val="1.9900000000000001E-2"/>
        <cfvo type="num" val="0.02"/>
        <color rgb="FF00B050"/>
        <color rgb="FFC00000"/>
      </colorScale>
    </cfRule>
    <cfRule type="colorScale" priority="20">
      <colorScale>
        <cfvo type="num" val="2.9000000000000001E-2"/>
        <cfvo type="num" val="0.03"/>
        <color rgb="FF00B050"/>
        <color rgb="FFC00000"/>
      </colorScale>
    </cfRule>
  </conditionalFormatting>
  <conditionalFormatting sqref="A25">
    <cfRule type="colorScale" priority="17">
      <colorScale>
        <cfvo type="num" val="1.9E-2"/>
        <cfvo type="num" val="0.02"/>
        <color rgb="FF00B050"/>
        <color rgb="FFC00000"/>
      </colorScale>
    </cfRule>
    <cfRule type="colorScale" priority="22">
      <colorScale>
        <cfvo type="num" val="2.9000000000000001E-2"/>
        <cfvo type="num" val="0.03"/>
        <color rgb="FF00B050"/>
        <color rgb="FFC00000"/>
      </colorScale>
    </cfRule>
  </conditionalFormatting>
  <conditionalFormatting sqref="A33">
    <cfRule type="colorScale" priority="16">
      <colorScale>
        <cfvo type="num" val="1.9900000000000001E-2"/>
        <cfvo type="num" val="0.02"/>
        <color rgb="FF00B050"/>
        <color rgb="FFC00000"/>
      </colorScale>
    </cfRule>
    <cfRule type="colorScale" priority="21">
      <colorScale>
        <cfvo type="num" val="2.9000000000000001E-2"/>
        <cfvo type="num" val="0.03"/>
        <color rgb="FF00B050"/>
        <color rgb="FFC00000"/>
      </colorScale>
    </cfRule>
  </conditionalFormatting>
  <conditionalFormatting sqref="F13">
    <cfRule type="cellIs" dxfId="7" priority="9" operator="lessThan">
      <formula>0.01</formula>
    </cfRule>
    <cfRule type="cellIs" dxfId="6" priority="10" operator="greaterThan">
      <formula>0.01</formula>
    </cfRule>
  </conditionalFormatting>
  <conditionalFormatting sqref="F21">
    <cfRule type="cellIs" dxfId="5" priority="7" operator="lessThan">
      <formula>0.02</formula>
    </cfRule>
    <cfRule type="cellIs" dxfId="4" priority="8" operator="greaterThan">
      <formula>0.02</formula>
    </cfRule>
  </conditionalFormatting>
  <conditionalFormatting sqref="F29">
    <cfRule type="cellIs" dxfId="3" priority="5" operator="lessThan">
      <formula>0.03</formula>
    </cfRule>
    <cfRule type="cellIs" dxfId="2" priority="6" operator="greaterThan">
      <formula>0.03</formula>
    </cfRule>
  </conditionalFormatting>
  <conditionalFormatting sqref="F37">
    <cfRule type="cellIs" dxfId="1" priority="3" operator="lessThan">
      <formula>0.02</formula>
    </cfRule>
    <cfRule type="cellIs" dxfId="0" priority="4" operator="greaterThan">
      <formula>0.02</formula>
    </cfRule>
  </conditionalFormatting>
  <conditionalFormatting sqref="A41">
    <cfRule type="colorScale" priority="1">
      <colorScale>
        <cfvo type="num" val="1.9900000000000001E-2"/>
        <cfvo type="num" val="0.02"/>
        <color rgb="FF00B050"/>
        <color rgb="FFC00000"/>
      </colorScale>
    </cfRule>
    <cfRule type="colorScale" priority="2">
      <colorScale>
        <cfvo type="num" val="2.9000000000000001E-2"/>
        <cfvo type="num" val="0.03"/>
        <color rgb="FF00B050"/>
        <color rgb="FFC00000"/>
      </colorScale>
    </cfRule>
  </conditionalFormatting>
  <pageMargins left="0.7" right="0.7" top="0.75" bottom="0.75" header="0.3" footer="0.3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Cape Fear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Holbrook</dc:creator>
  <cp:lastModifiedBy>Tracy L Holbrook</cp:lastModifiedBy>
  <cp:lastPrinted>2024-03-28T20:40:06Z</cp:lastPrinted>
  <dcterms:created xsi:type="dcterms:W3CDTF">2017-08-29T14:20:03Z</dcterms:created>
  <dcterms:modified xsi:type="dcterms:W3CDTF">2024-03-28T20:40:07Z</dcterms:modified>
</cp:coreProperties>
</file>